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60" windowHeight="8295"/>
  </bookViews>
  <sheets>
    <sheet name="2016" sheetId="1" r:id="rId1"/>
  </sheets>
  <definedNames>
    <definedName name="_xlnm.Print_Area" localSheetId="0">'2016'!$A$1:$J$54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7" i="1" l="1"/>
  <c r="H50" i="1"/>
  <c r="H49" i="1"/>
  <c r="H48" i="1"/>
  <c r="H24" i="1"/>
  <c r="H26" i="1"/>
  <c r="H25" i="1"/>
  <c r="H45" i="1" s="1"/>
  <c r="H27" i="1"/>
  <c r="H10" i="1"/>
  <c r="H9" i="1"/>
  <c r="H8" i="1"/>
  <c r="H6" i="1"/>
  <c r="H21" i="1" s="1"/>
  <c r="H7" i="1"/>
  <c r="I46" i="1" l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22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6" i="1"/>
  <c r="G23" i="1"/>
  <c r="I23" i="1" l="1"/>
  <c r="I24" i="1" s="1"/>
  <c r="I45" i="1"/>
  <c r="I21" i="1"/>
</calcChain>
</file>

<file path=xl/sharedStrings.xml><?xml version="1.0" encoding="utf-8"?>
<sst xmlns="http://schemas.openxmlformats.org/spreadsheetml/2006/main" count="73" uniqueCount="62">
  <si>
    <t>* 대학별 정규직 직원에 대해 기재(대학별 직원 직급을 모두 기재, 일반직, 기능직, 별정직 등 직렬에 따른 직급별 자료 기재)</t>
  </si>
  <si>
    <t>* 급여성 복리후생비 : 인건비 이외에 개인이 자유롭게 처분할 수 있는 복리후생비(예. 교통비, 휴가비 등)</t>
  </si>
  <si>
    <t>* 실적수당 : 개인의 근무시간 등 실적에 따라 차등 지급되는 수당(예.시간외근무수당, 연차수당 등)</t>
  </si>
  <si>
    <t>* 고정수당 : 실적과 무관하게 고정적으로 지급되는 수당(예.자격수당, 특수지근무수당, 특수업무수당 등)</t>
  </si>
  <si>
    <t>총 계</t>
    <phoneticPr fontId="3" type="noConversion"/>
  </si>
  <si>
    <t>기본급</t>
  </si>
  <si>
    <t>퇴직금</t>
    <phoneticPr fontId="3" type="noConversion"/>
  </si>
  <si>
    <t>법정부담금</t>
    <phoneticPr fontId="3" type="noConversion"/>
  </si>
  <si>
    <t>성과급</t>
  </si>
  <si>
    <t>당직수당</t>
    <phoneticPr fontId="3" type="noConversion"/>
  </si>
  <si>
    <t>연차수당</t>
  </si>
  <si>
    <t>휴일근무수당</t>
  </si>
  <si>
    <t>시간외근로수당</t>
  </si>
  <si>
    <t>실적수당</t>
  </si>
  <si>
    <t>기타수당</t>
    <phoneticPr fontId="3" type="noConversion"/>
  </si>
  <si>
    <t>연구수당</t>
    <phoneticPr fontId="3" type="noConversion"/>
  </si>
  <si>
    <t>책임수당</t>
    <phoneticPr fontId="3" type="noConversion"/>
  </si>
  <si>
    <t>직무수당</t>
    <phoneticPr fontId="3" type="noConversion"/>
  </si>
  <si>
    <t>가계보조수당</t>
    <phoneticPr fontId="3" type="noConversion"/>
  </si>
  <si>
    <t>학비보조비</t>
    <phoneticPr fontId="3" type="noConversion"/>
  </si>
  <si>
    <t>장기근속수당</t>
    <phoneticPr fontId="3" type="noConversion"/>
  </si>
  <si>
    <t>급량비</t>
    <phoneticPr fontId="3" type="noConversion"/>
  </si>
  <si>
    <t>차량보조수당</t>
    <phoneticPr fontId="3" type="noConversion"/>
  </si>
  <si>
    <t>고정상여금</t>
  </si>
  <si>
    <t>월정직책급</t>
  </si>
  <si>
    <t>고정수당</t>
  </si>
  <si>
    <t>정규직</t>
    <phoneticPr fontId="3" type="noConversion"/>
  </si>
  <si>
    <t>직원</t>
  </si>
  <si>
    <t>합 계</t>
  </si>
  <si>
    <t>특별강사</t>
    <phoneticPr fontId="3" type="noConversion"/>
  </si>
  <si>
    <t>시간강사</t>
  </si>
  <si>
    <t>강사료</t>
  </si>
  <si>
    <t>교원 퇴직금</t>
    <phoneticPr fontId="3" type="noConversion"/>
  </si>
  <si>
    <t>교원 법정부담금</t>
  </si>
  <si>
    <t>초과강의수당</t>
    <phoneticPr fontId="3" type="noConversion"/>
  </si>
  <si>
    <t>학비보조비</t>
    <phoneticPr fontId="3" type="noConversion"/>
  </si>
  <si>
    <t>장기근속수당</t>
    <phoneticPr fontId="3" type="noConversion"/>
  </si>
  <si>
    <t>급량비</t>
    <phoneticPr fontId="3" type="noConversion"/>
  </si>
  <si>
    <t>가족수당비</t>
    <phoneticPr fontId="3" type="noConversion"/>
  </si>
  <si>
    <t>차량보조수당</t>
    <phoneticPr fontId="3" type="noConversion"/>
  </si>
  <si>
    <t>초빙수당</t>
    <phoneticPr fontId="3" type="noConversion"/>
  </si>
  <si>
    <t>고정상여금</t>
    <phoneticPr fontId="3" type="noConversion"/>
  </si>
  <si>
    <t>학생지도수당</t>
    <phoneticPr fontId="3" type="noConversion"/>
  </si>
  <si>
    <t>교 원</t>
    <phoneticPr fontId="3" type="noConversion"/>
  </si>
  <si>
    <t>평균액(B/A)</t>
  </si>
  <si>
    <t>(A)</t>
  </si>
  <si>
    <t>비 고</t>
  </si>
  <si>
    <t xml:space="preserve">1인당 </t>
  </si>
  <si>
    <t>인건비 총액(B)</t>
  </si>
  <si>
    <t>인원 수</t>
  </si>
  <si>
    <t>항목</t>
  </si>
  <si>
    <t>직급</t>
  </si>
  <si>
    <t>구 분</t>
  </si>
  <si>
    <t>(단위 : 원)</t>
  </si>
  <si>
    <t>인건비명세서</t>
  </si>
  <si>
    <t>가족수당비</t>
    <phoneticPr fontId="3" type="noConversion"/>
  </si>
  <si>
    <t>기본급</t>
    <phoneticPr fontId="3" type="noConversion"/>
  </si>
  <si>
    <t>합 계</t>
    <phoneticPr fontId="3" type="noConversion"/>
  </si>
  <si>
    <t>임시직</t>
    <phoneticPr fontId="3" type="noConversion"/>
  </si>
  <si>
    <t>계약직</t>
    <phoneticPr fontId="3" type="noConversion"/>
  </si>
  <si>
    <t>일용직</t>
    <phoneticPr fontId="3" type="noConversion"/>
  </si>
  <si>
    <t>소 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</si>
</sst>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6D6D6"/>
        <bgColor indexed="64"/>
      </patternFill>
    </fill>
  </fills>
  <borders count="39">
    <border>
      <left/>
      <right/>
      <top/>
      <bottom/>
      <diagonal/>
    </border>
    <border>
      <left style="thin">
        <color rgb="FFD6D6D6"/>
      </left>
      <right style="thin">
        <color rgb="FFD6D6D6"/>
      </right>
      <top style="thin">
        <color rgb="FFD6D6D6"/>
      </top>
      <bottom style="thin">
        <color rgb="FFD6D6D6"/>
      </bottom>
      <diagonal/>
    </border>
    <border>
      <left style="thin">
        <color rgb="FFD6D6D6"/>
      </left>
      <right style="thin">
        <color rgb="FF000000"/>
      </right>
      <top style="thin">
        <color rgb="FFD6D6D6"/>
      </top>
      <bottom style="thin">
        <color rgb="FF000000"/>
      </bottom>
      <diagonal/>
    </border>
    <border>
      <left style="thin">
        <color rgb="FFD6D6D6"/>
      </left>
      <right style="thin">
        <color rgb="FFD6D6D6"/>
      </right>
      <top style="thin">
        <color rgb="FFD6D6D6"/>
      </top>
      <bottom style="thin">
        <color rgb="FF000000"/>
      </bottom>
      <diagonal/>
    </border>
    <border>
      <left/>
      <right style="thin">
        <color rgb="FFD6D6D6"/>
      </right>
      <top style="thin">
        <color rgb="FFD6D6D6"/>
      </top>
      <bottom style="thin">
        <color rgb="FF000000"/>
      </bottom>
      <diagonal/>
    </border>
    <border>
      <left/>
      <right/>
      <top style="thin">
        <color rgb="FFD6D6D6"/>
      </top>
      <bottom style="thin">
        <color rgb="FF000000"/>
      </bottom>
      <diagonal/>
    </border>
    <border>
      <left style="thin">
        <color rgb="FF000000"/>
      </left>
      <right/>
      <top style="thin">
        <color rgb="FFD6D6D6"/>
      </top>
      <bottom style="thin">
        <color rgb="FF000000"/>
      </bottom>
      <diagonal/>
    </border>
    <border>
      <left style="thin">
        <color rgb="FFD6D6D6"/>
      </left>
      <right style="thin">
        <color rgb="FF000000"/>
      </right>
      <top style="thin">
        <color rgb="FFD6D6D6"/>
      </top>
      <bottom style="thin">
        <color rgb="FFD6D6D6"/>
      </bottom>
      <diagonal/>
    </border>
    <border>
      <left/>
      <right style="thin">
        <color rgb="FFD6D6D6"/>
      </right>
      <top style="thin">
        <color rgb="FFD6D6D6"/>
      </top>
      <bottom style="thin">
        <color rgb="FFD6D6D6"/>
      </bottom>
      <diagonal/>
    </border>
    <border>
      <left/>
      <right/>
      <top style="thin">
        <color rgb="FFD6D6D6"/>
      </top>
      <bottom style="thin">
        <color rgb="FFD6D6D6"/>
      </bottom>
      <diagonal/>
    </border>
    <border>
      <left style="thin">
        <color rgb="FFD6D6D6"/>
      </left>
      <right/>
      <top style="thin">
        <color rgb="FFD6D6D6"/>
      </top>
      <bottom style="thin">
        <color rgb="FFD6D6D6"/>
      </bottom>
      <diagonal/>
    </border>
    <border>
      <left/>
      <right style="thin">
        <color rgb="FFD6D6D6"/>
      </right>
      <top/>
      <bottom style="thin">
        <color rgb="FFD6D6D6"/>
      </bottom>
      <diagonal/>
    </border>
    <border>
      <left/>
      <right/>
      <top/>
      <bottom style="thin">
        <color rgb="FFD6D6D6"/>
      </bottom>
      <diagonal/>
    </border>
    <border>
      <left style="thin">
        <color rgb="FF000000"/>
      </left>
      <right/>
      <top/>
      <bottom style="thin">
        <color rgb="FFD6D6D6"/>
      </bottom>
      <diagonal/>
    </border>
    <border>
      <left style="thin">
        <color rgb="FFD6D6D6"/>
      </left>
      <right style="thin">
        <color rgb="FFD6D6D6"/>
      </right>
      <top/>
      <bottom style="thin">
        <color rgb="FFD6D6D6"/>
      </bottom>
      <diagonal/>
    </border>
    <border>
      <left style="thin">
        <color rgb="FFD6D6D6"/>
      </left>
      <right style="thin">
        <color rgb="FFD6D6D6"/>
      </right>
      <top/>
      <bottom/>
      <diagonal/>
    </border>
    <border>
      <left style="thin">
        <color rgb="FF000000"/>
      </left>
      <right style="thin">
        <color rgb="FFD6D6D6"/>
      </right>
      <top/>
      <bottom/>
      <diagonal/>
    </border>
    <border>
      <left style="thin">
        <color rgb="FFD6D6D6"/>
      </left>
      <right style="thin">
        <color rgb="FFD6D6D6"/>
      </right>
      <top style="thin">
        <color rgb="FFD6D6D6"/>
      </top>
      <bottom/>
      <diagonal/>
    </border>
    <border>
      <left style="thin">
        <color rgb="FF000000"/>
      </left>
      <right style="thin">
        <color rgb="FFD6D6D6"/>
      </right>
      <top style="thin">
        <color rgb="FFD6D6D6"/>
      </top>
      <bottom/>
      <diagonal/>
    </border>
    <border>
      <left/>
      <right style="thin">
        <color rgb="FFD6D6D6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rgb="FFD6D6D6"/>
      </left>
      <right style="thin">
        <color rgb="FF000000"/>
      </right>
      <top style="thin">
        <color rgb="FFD6D6D6"/>
      </top>
      <bottom/>
      <diagonal/>
    </border>
    <border>
      <left style="thin">
        <color rgb="FFD6D6D6"/>
      </left>
      <right style="thin">
        <color rgb="FF000000"/>
      </right>
      <top/>
      <bottom style="thin">
        <color rgb="FFD6D6D6"/>
      </bottom>
      <diagonal/>
    </border>
    <border>
      <left style="thin">
        <color rgb="FFD6D6D6"/>
      </left>
      <right/>
      <top/>
      <bottom style="thin">
        <color rgb="FFD6D6D6"/>
      </bottom>
      <diagonal/>
    </border>
    <border>
      <left style="thin">
        <color rgb="FF939393"/>
      </left>
      <right style="thin">
        <color rgb="FF000000"/>
      </right>
      <top/>
      <bottom style="thin">
        <color rgb="FF000000"/>
      </bottom>
      <diagonal/>
    </border>
    <border>
      <left style="thin">
        <color rgb="FF939393"/>
      </left>
      <right style="thin">
        <color rgb="FF939393"/>
      </right>
      <top/>
      <bottom style="thin">
        <color rgb="FF000000"/>
      </bottom>
      <diagonal/>
    </border>
    <border>
      <left/>
      <right style="thin">
        <color rgb="FF939393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939393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939393"/>
      </right>
      <top/>
      <bottom style="thin">
        <color rgb="FF000000"/>
      </bottom>
      <diagonal/>
    </border>
    <border>
      <left style="thin">
        <color rgb="FF939393"/>
      </left>
      <right style="thin">
        <color rgb="FF000000"/>
      </right>
      <top style="thin">
        <color rgb="FF000000"/>
      </top>
      <bottom/>
      <diagonal/>
    </border>
    <border>
      <left style="thin">
        <color rgb="FF939393"/>
      </left>
      <right style="thin">
        <color rgb="FF939393"/>
      </right>
      <top style="thin">
        <color rgb="FF000000"/>
      </top>
      <bottom/>
      <diagonal/>
    </border>
    <border>
      <left/>
      <right style="thin">
        <color rgb="FF939393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939393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939393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theme="1"/>
      </left>
      <right/>
      <top style="thin">
        <color rgb="FF000000"/>
      </top>
      <bottom/>
      <diagonal/>
    </border>
    <border>
      <left/>
      <right style="thin">
        <color rgb="FFD6D6D6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right" vertical="center" wrapText="1"/>
    </xf>
    <xf numFmtId="0" fontId="6" fillId="0" borderId="0" xfId="0" applyFont="1">
      <alignment vertical="center"/>
    </xf>
    <xf numFmtId="176" fontId="6" fillId="0" borderId="0" xfId="0" applyNumberFormat="1" applyFont="1">
      <alignment vertical="center"/>
    </xf>
    <xf numFmtId="0" fontId="7" fillId="0" borderId="2" xfId="0" applyFont="1" applyBorder="1" applyAlignment="1">
      <alignment horizontal="center" vertical="center" wrapText="1"/>
    </xf>
    <xf numFmtId="176" fontId="7" fillId="0" borderId="3" xfId="0" applyNumberFormat="1" applyFont="1" applyBorder="1" applyAlignment="1">
      <alignment horizontal="right" vertical="center" wrapText="1"/>
    </xf>
    <xf numFmtId="0" fontId="8" fillId="0" borderId="7" xfId="0" applyFont="1" applyBorder="1" applyAlignment="1">
      <alignment horizontal="justify" vertical="center" wrapText="1"/>
    </xf>
    <xf numFmtId="176" fontId="8" fillId="0" borderId="1" xfId="0" applyNumberFormat="1" applyFont="1" applyFill="1" applyBorder="1" applyAlignment="1">
      <alignment horizontal="right" vertical="center" wrapText="1"/>
    </xf>
    <xf numFmtId="0" fontId="7" fillId="0" borderId="7" xfId="0" applyFont="1" applyBorder="1" applyAlignment="1">
      <alignment horizontal="justify" vertical="center" wrapText="1"/>
    </xf>
    <xf numFmtId="176" fontId="7" fillId="0" borderId="1" xfId="0" applyNumberFormat="1" applyFont="1" applyBorder="1" applyAlignment="1">
      <alignment horizontal="right" vertical="center" wrapText="1"/>
    </xf>
    <xf numFmtId="176" fontId="7" fillId="0" borderId="1" xfId="0" applyNumberFormat="1" applyFont="1" applyFill="1" applyBorder="1" applyAlignment="1">
      <alignment horizontal="right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41" fontId="6" fillId="0" borderId="0" xfId="1" applyFont="1">
      <alignment vertical="center"/>
    </xf>
    <xf numFmtId="176" fontId="5" fillId="0" borderId="1" xfId="0" applyNumberFormat="1" applyFont="1" applyFill="1" applyBorder="1" applyAlignment="1">
      <alignment horizontal="right" vertical="center" wrapText="1"/>
    </xf>
    <xf numFmtId="0" fontId="2" fillId="2" borderId="0" xfId="0" applyFont="1" applyFill="1">
      <alignment vertical="center"/>
    </xf>
    <xf numFmtId="0" fontId="8" fillId="0" borderId="7" xfId="0" applyFont="1" applyFill="1" applyBorder="1" applyAlignment="1">
      <alignment horizontal="justify" vertical="center" wrapText="1"/>
    </xf>
    <xf numFmtId="176" fontId="9" fillId="0" borderId="14" xfId="0" applyNumberFormat="1" applyFont="1" applyBorder="1" applyAlignment="1">
      <alignment horizontal="right" vertical="center" wrapText="1"/>
    </xf>
    <xf numFmtId="176" fontId="9" fillId="0" borderId="1" xfId="0" applyNumberFormat="1" applyFont="1" applyFill="1" applyBorder="1" applyAlignment="1">
      <alignment horizontal="right" vertical="center" wrapText="1"/>
    </xf>
    <xf numFmtId="176" fontId="9" fillId="0" borderId="14" xfId="0" applyNumberFormat="1" applyFont="1" applyFill="1" applyBorder="1" applyAlignment="1">
      <alignment horizontal="right" vertical="center" wrapText="1"/>
    </xf>
    <xf numFmtId="0" fontId="8" fillId="0" borderId="21" xfId="0" applyFont="1" applyBorder="1" applyAlignment="1">
      <alignment horizontal="justify" vertical="center" wrapText="1"/>
    </xf>
    <xf numFmtId="0" fontId="8" fillId="0" borderId="22" xfId="0" applyFont="1" applyBorder="1" applyAlignment="1">
      <alignment horizontal="justify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176" fontId="8" fillId="0" borderId="17" xfId="0" applyNumberFormat="1" applyFont="1" applyFill="1" applyBorder="1" applyAlignment="1">
      <alignment horizontal="right" vertical="center" wrapText="1"/>
    </xf>
    <xf numFmtId="176" fontId="9" fillId="0" borderId="15" xfId="0" applyNumberFormat="1" applyFont="1" applyBorder="1" applyAlignment="1">
      <alignment horizontal="right" vertical="center" wrapText="1"/>
    </xf>
    <xf numFmtId="0" fontId="8" fillId="0" borderId="10" xfId="0" applyFont="1" applyFill="1" applyBorder="1" applyAlignment="1">
      <alignment vertical="center" wrapText="1"/>
    </xf>
    <xf numFmtId="176" fontId="8" fillId="0" borderId="36" xfId="0" applyNumberFormat="1" applyFont="1" applyFill="1" applyBorder="1" applyAlignment="1">
      <alignment horizontal="right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justify" vertical="center" wrapText="1"/>
    </xf>
    <xf numFmtId="0" fontId="8" fillId="0" borderId="9" xfId="0" applyFont="1" applyFill="1" applyBorder="1" applyAlignment="1">
      <alignment horizontal="justify" vertical="center" wrapText="1"/>
    </xf>
    <xf numFmtId="0" fontId="8" fillId="0" borderId="8" xfId="0" applyFont="1" applyFill="1" applyBorder="1" applyAlignment="1">
      <alignment horizontal="justify" vertical="center" wrapText="1"/>
    </xf>
    <xf numFmtId="0" fontId="8" fillId="0" borderId="10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8" fillId="0" borderId="37" xfId="0" applyFont="1" applyFill="1" applyBorder="1" applyAlignment="1">
      <alignment horizontal="center" vertical="center" wrapText="1"/>
    </xf>
    <xf numFmtId="0" fontId="8" fillId="0" borderId="38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176" fontId="9" fillId="0" borderId="10" xfId="0" applyNumberFormat="1" applyFont="1" applyFill="1" applyBorder="1" applyAlignment="1">
      <alignment horizontal="center" vertical="center" wrapText="1"/>
    </xf>
    <xf numFmtId="176" fontId="9" fillId="0" borderId="9" xfId="0" applyNumberFormat="1" applyFont="1" applyFill="1" applyBorder="1" applyAlignment="1">
      <alignment horizontal="center" vertical="center" wrapText="1"/>
    </xf>
    <xf numFmtId="176" fontId="9" fillId="0" borderId="8" xfId="0" applyNumberFormat="1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right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75"/>
  <sheetViews>
    <sheetView showGridLines="0" tabSelected="1" view="pageBreakPreview" zoomScale="85" zoomScaleNormal="85" zoomScaleSheetLayoutView="85" workbookViewId="0">
      <pane xSplit="6" ySplit="5" topLeftCell="G15" activePane="bottomRight" state="frozen"/>
      <selection pane="topRight" activeCell="G1" sqref="G1"/>
      <selection pane="bottomLeft" activeCell="A8" sqref="A8"/>
      <selection pane="bottomRight" activeCell="G44" sqref="G44"/>
    </sheetView>
  </sheetViews>
  <sheetFormatPr defaultRowHeight="15" customHeight="1" x14ac:dyDescent="0.3"/>
  <cols>
    <col min="1" max="2" width="9" style="1"/>
    <col min="3" max="3" width="8" style="2" bestFit="1" customWidth="1"/>
    <col min="4" max="4" width="7.5" style="1" customWidth="1"/>
    <col min="5" max="5" width="11.625" style="1" bestFit="1" customWidth="1"/>
    <col min="6" max="6" width="5.875" style="1" customWidth="1"/>
    <col min="7" max="7" width="7.125" style="1" bestFit="1" customWidth="1"/>
    <col min="8" max="8" width="13.625" style="1" bestFit="1" customWidth="1"/>
    <col min="9" max="9" width="14.625" style="1" customWidth="1"/>
    <col min="10" max="10" width="8.25" style="1" bestFit="1" customWidth="1"/>
    <col min="11" max="11" width="14.875" style="1" bestFit="1" customWidth="1"/>
    <col min="12" max="12" width="13.875" style="1" bestFit="1" customWidth="1"/>
    <col min="13" max="13" width="9.625" style="1" bestFit="1" customWidth="1"/>
    <col min="14" max="16384" width="9" style="1"/>
  </cols>
  <sheetData>
    <row r="1" spans="1:10" ht="18" customHeight="1" x14ac:dyDescent="0.3">
      <c r="A1" s="47" t="s">
        <v>54</v>
      </c>
      <c r="B1" s="47"/>
      <c r="C1" s="47"/>
      <c r="D1" s="47"/>
      <c r="E1" s="47"/>
      <c r="F1" s="47"/>
      <c r="G1" s="47"/>
      <c r="H1" s="47"/>
      <c r="I1" s="47"/>
      <c r="J1" s="47"/>
    </row>
    <row r="2" spans="1:10" ht="18" customHeight="1" x14ac:dyDescent="0.3">
      <c r="A2" s="29"/>
    </row>
    <row r="3" spans="1:10" ht="15" customHeight="1" x14ac:dyDescent="0.3">
      <c r="A3" s="69" t="s">
        <v>53</v>
      </c>
      <c r="B3" s="69"/>
      <c r="C3" s="69"/>
      <c r="D3" s="69"/>
      <c r="E3" s="69"/>
      <c r="F3" s="69"/>
      <c r="G3" s="69"/>
      <c r="H3" s="69"/>
      <c r="I3" s="69"/>
      <c r="J3" s="69"/>
    </row>
    <row r="4" spans="1:10" ht="15" customHeight="1" x14ac:dyDescent="0.3">
      <c r="A4" s="70" t="s">
        <v>52</v>
      </c>
      <c r="B4" s="72" t="s">
        <v>51</v>
      </c>
      <c r="C4" s="74" t="s">
        <v>50</v>
      </c>
      <c r="D4" s="75"/>
      <c r="E4" s="75"/>
      <c r="F4" s="76"/>
      <c r="G4" s="28" t="s">
        <v>49</v>
      </c>
      <c r="H4" s="72" t="s">
        <v>48</v>
      </c>
      <c r="I4" s="28" t="s">
        <v>47</v>
      </c>
      <c r="J4" s="80" t="s">
        <v>46</v>
      </c>
    </row>
    <row r="5" spans="1:10" ht="15" customHeight="1" x14ac:dyDescent="0.3">
      <c r="A5" s="71"/>
      <c r="B5" s="73"/>
      <c r="C5" s="77"/>
      <c r="D5" s="78"/>
      <c r="E5" s="78"/>
      <c r="F5" s="79"/>
      <c r="G5" s="27" t="s">
        <v>45</v>
      </c>
      <c r="H5" s="73"/>
      <c r="I5" s="27" t="s">
        <v>44</v>
      </c>
      <c r="J5" s="81"/>
    </row>
    <row r="6" spans="1:10" ht="15" customHeight="1" x14ac:dyDescent="0.3">
      <c r="A6" s="56" t="s">
        <v>43</v>
      </c>
      <c r="B6" s="57"/>
      <c r="C6" s="63" t="s">
        <v>5</v>
      </c>
      <c r="D6" s="64"/>
      <c r="E6" s="64"/>
      <c r="F6" s="65"/>
      <c r="G6" s="24">
        <v>24</v>
      </c>
      <c r="H6" s="24">
        <f>348246000+126700800</f>
        <v>474946800</v>
      </c>
      <c r="I6" s="22">
        <f>H6/G6</f>
        <v>19789450</v>
      </c>
      <c r="J6" s="26"/>
    </row>
    <row r="7" spans="1:10" ht="15" customHeight="1" x14ac:dyDescent="0.3">
      <c r="A7" s="58"/>
      <c r="B7" s="59"/>
      <c r="C7" s="34" t="s">
        <v>25</v>
      </c>
      <c r="D7" s="50" t="s">
        <v>24</v>
      </c>
      <c r="E7" s="51"/>
      <c r="F7" s="52"/>
      <c r="G7" s="24">
        <v>24</v>
      </c>
      <c r="H7" s="23">
        <f>64800000</f>
        <v>64800000</v>
      </c>
      <c r="I7" s="22">
        <f t="shared" ref="I7:I47" si="0">H7/G7</f>
        <v>2700000</v>
      </c>
      <c r="J7" s="11"/>
    </row>
    <row r="8" spans="1:10" ht="15" customHeight="1" x14ac:dyDescent="0.3">
      <c r="A8" s="58"/>
      <c r="B8" s="59"/>
      <c r="C8" s="49"/>
      <c r="D8" s="50" t="s">
        <v>15</v>
      </c>
      <c r="E8" s="51"/>
      <c r="F8" s="52"/>
      <c r="G8" s="24">
        <v>24</v>
      </c>
      <c r="H8" s="23">
        <f>296148000</f>
        <v>296148000</v>
      </c>
      <c r="I8" s="22">
        <f t="shared" si="0"/>
        <v>12339500</v>
      </c>
      <c r="J8" s="11"/>
    </row>
    <row r="9" spans="1:10" ht="15" customHeight="1" x14ac:dyDescent="0.3">
      <c r="A9" s="58"/>
      <c r="B9" s="59"/>
      <c r="C9" s="49"/>
      <c r="D9" s="50" t="s">
        <v>42</v>
      </c>
      <c r="E9" s="51"/>
      <c r="F9" s="52"/>
      <c r="G9" s="24">
        <v>24</v>
      </c>
      <c r="H9" s="23">
        <f>144144000</f>
        <v>144144000</v>
      </c>
      <c r="I9" s="22">
        <f t="shared" si="0"/>
        <v>6006000</v>
      </c>
      <c r="J9" s="11"/>
    </row>
    <row r="10" spans="1:10" ht="15" customHeight="1" x14ac:dyDescent="0.3">
      <c r="A10" s="58"/>
      <c r="B10" s="59"/>
      <c r="C10" s="49"/>
      <c r="D10" s="53" t="s">
        <v>41</v>
      </c>
      <c r="E10" s="54"/>
      <c r="F10" s="55"/>
      <c r="G10" s="24">
        <v>24</v>
      </c>
      <c r="H10" s="23">
        <f>457621400</f>
        <v>457621400</v>
      </c>
      <c r="I10" s="22">
        <f t="shared" si="0"/>
        <v>19067558.333333332</v>
      </c>
      <c r="J10" s="25"/>
    </row>
    <row r="11" spans="1:10" ht="15" customHeight="1" x14ac:dyDescent="0.3">
      <c r="A11" s="58"/>
      <c r="B11" s="59"/>
      <c r="C11" s="49"/>
      <c r="D11" s="53" t="s">
        <v>40</v>
      </c>
      <c r="E11" s="54"/>
      <c r="F11" s="55"/>
      <c r="G11" s="24">
        <v>24</v>
      </c>
      <c r="H11" s="23">
        <v>197600000</v>
      </c>
      <c r="I11" s="22">
        <f t="shared" si="0"/>
        <v>8233333.333333333</v>
      </c>
      <c r="J11" s="11"/>
    </row>
    <row r="12" spans="1:10" ht="15" customHeight="1" x14ac:dyDescent="0.3">
      <c r="A12" s="58"/>
      <c r="B12" s="59"/>
      <c r="C12" s="49"/>
      <c r="D12" s="50" t="s">
        <v>39</v>
      </c>
      <c r="E12" s="51"/>
      <c r="F12" s="52"/>
      <c r="G12" s="24">
        <v>24</v>
      </c>
      <c r="H12" s="23">
        <v>49164000</v>
      </c>
      <c r="I12" s="22">
        <f t="shared" si="0"/>
        <v>2048500</v>
      </c>
      <c r="J12" s="11"/>
    </row>
    <row r="13" spans="1:10" ht="15" customHeight="1" x14ac:dyDescent="0.3">
      <c r="A13" s="58"/>
      <c r="B13" s="59"/>
      <c r="C13" s="49"/>
      <c r="D13" s="50" t="s">
        <v>38</v>
      </c>
      <c r="E13" s="51"/>
      <c r="F13" s="52"/>
      <c r="G13" s="24">
        <v>24</v>
      </c>
      <c r="H13" s="23">
        <v>12360000</v>
      </c>
      <c r="I13" s="22">
        <f t="shared" si="0"/>
        <v>515000</v>
      </c>
      <c r="J13" s="11"/>
    </row>
    <row r="14" spans="1:10" ht="15" customHeight="1" x14ac:dyDescent="0.3">
      <c r="A14" s="58"/>
      <c r="B14" s="59"/>
      <c r="C14" s="49"/>
      <c r="D14" s="53" t="s">
        <v>37</v>
      </c>
      <c r="E14" s="54"/>
      <c r="F14" s="55"/>
      <c r="G14" s="24">
        <v>24</v>
      </c>
      <c r="H14" s="23">
        <v>41100000</v>
      </c>
      <c r="I14" s="22">
        <f t="shared" si="0"/>
        <v>1712500</v>
      </c>
      <c r="J14" s="11"/>
    </row>
    <row r="15" spans="1:10" ht="15" customHeight="1" x14ac:dyDescent="0.3">
      <c r="A15" s="58"/>
      <c r="B15" s="59"/>
      <c r="C15" s="49"/>
      <c r="D15" s="53" t="s">
        <v>36</v>
      </c>
      <c r="E15" s="54"/>
      <c r="F15" s="55"/>
      <c r="G15" s="24">
        <v>24</v>
      </c>
      <c r="H15" s="23">
        <v>26760000</v>
      </c>
      <c r="I15" s="22">
        <f t="shared" si="0"/>
        <v>1115000</v>
      </c>
      <c r="J15" s="11"/>
    </row>
    <row r="16" spans="1:10" ht="15" customHeight="1" x14ac:dyDescent="0.3">
      <c r="A16" s="58"/>
      <c r="B16" s="59"/>
      <c r="C16" s="35"/>
      <c r="D16" s="50" t="s">
        <v>35</v>
      </c>
      <c r="E16" s="51"/>
      <c r="F16" s="52"/>
      <c r="G16" s="24">
        <v>24</v>
      </c>
      <c r="H16" s="23">
        <v>19000000</v>
      </c>
      <c r="I16" s="22">
        <f t="shared" si="0"/>
        <v>791666.66666666663</v>
      </c>
      <c r="J16" s="11"/>
    </row>
    <row r="17" spans="1:13" ht="15" customHeight="1" x14ac:dyDescent="0.3">
      <c r="A17" s="58"/>
      <c r="B17" s="59"/>
      <c r="C17" s="17" t="s">
        <v>13</v>
      </c>
      <c r="D17" s="50" t="s">
        <v>34</v>
      </c>
      <c r="E17" s="51"/>
      <c r="F17" s="52"/>
      <c r="G17" s="24">
        <v>24</v>
      </c>
      <c r="H17" s="23">
        <v>46170000</v>
      </c>
      <c r="I17" s="22">
        <f t="shared" si="0"/>
        <v>1923750</v>
      </c>
      <c r="J17" s="11"/>
    </row>
    <row r="18" spans="1:13" ht="15" customHeight="1" x14ac:dyDescent="0.3">
      <c r="A18" s="58"/>
      <c r="B18" s="59"/>
      <c r="C18" s="48" t="s">
        <v>8</v>
      </c>
      <c r="D18" s="44"/>
      <c r="E18" s="44"/>
      <c r="F18" s="45"/>
      <c r="G18" s="24">
        <v>24</v>
      </c>
      <c r="H18" s="23">
        <v>25000000</v>
      </c>
      <c r="I18" s="22">
        <f t="shared" si="0"/>
        <v>1041666.6666666666</v>
      </c>
      <c r="J18" s="11"/>
    </row>
    <row r="19" spans="1:13" s="20" customFormat="1" ht="15" customHeight="1" x14ac:dyDescent="0.3">
      <c r="A19" s="58"/>
      <c r="B19" s="59"/>
      <c r="C19" s="66" t="s">
        <v>33</v>
      </c>
      <c r="D19" s="67"/>
      <c r="E19" s="67"/>
      <c r="F19" s="68"/>
      <c r="G19" s="24">
        <v>24</v>
      </c>
      <c r="H19" s="23">
        <v>194890000</v>
      </c>
      <c r="I19" s="22">
        <f t="shared" si="0"/>
        <v>8120416.666666667</v>
      </c>
      <c r="J19" s="21"/>
    </row>
    <row r="20" spans="1:13" s="20" customFormat="1" ht="15" customHeight="1" x14ac:dyDescent="0.3">
      <c r="A20" s="58"/>
      <c r="B20" s="59"/>
      <c r="C20" s="66" t="s">
        <v>32</v>
      </c>
      <c r="D20" s="67"/>
      <c r="E20" s="67"/>
      <c r="F20" s="68"/>
      <c r="G20" s="23">
        <v>0</v>
      </c>
      <c r="H20" s="23">
        <v>0</v>
      </c>
      <c r="I20" s="22">
        <v>0</v>
      </c>
      <c r="J20" s="21"/>
    </row>
    <row r="21" spans="1:13" s="7" customFormat="1" ht="15" customHeight="1" x14ac:dyDescent="0.3">
      <c r="A21" s="41" t="s">
        <v>28</v>
      </c>
      <c r="B21" s="42"/>
      <c r="C21" s="39"/>
      <c r="D21" s="39"/>
      <c r="E21" s="39"/>
      <c r="F21" s="40"/>
      <c r="G21" s="19">
        <v>24</v>
      </c>
      <c r="H21" s="19">
        <f>SUM(H6:H20)</f>
        <v>2049704200</v>
      </c>
      <c r="I21" s="6">
        <f>SUM(I6:I20)</f>
        <v>85404341.666666672</v>
      </c>
      <c r="J21" s="13"/>
      <c r="K21" s="18"/>
    </row>
    <row r="22" spans="1:13" ht="15" customHeight="1" x14ac:dyDescent="0.3">
      <c r="A22" s="36" t="s">
        <v>31</v>
      </c>
      <c r="B22" s="17" t="s">
        <v>30</v>
      </c>
      <c r="C22" s="48" t="s">
        <v>5</v>
      </c>
      <c r="D22" s="44"/>
      <c r="E22" s="44"/>
      <c r="F22" s="45"/>
      <c r="G22" s="12">
        <v>36</v>
      </c>
      <c r="H22" s="12">
        <v>427273000</v>
      </c>
      <c r="I22" s="22">
        <f t="shared" si="0"/>
        <v>11868694.444444444</v>
      </c>
      <c r="J22" s="11"/>
      <c r="K22" s="33"/>
    </row>
    <row r="23" spans="1:13" ht="15" customHeight="1" x14ac:dyDescent="0.3">
      <c r="A23" s="37"/>
      <c r="B23" s="16" t="s">
        <v>29</v>
      </c>
      <c r="C23" s="48" t="s">
        <v>5</v>
      </c>
      <c r="D23" s="44"/>
      <c r="E23" s="44"/>
      <c r="F23" s="45"/>
      <c r="G23" s="12">
        <f>4+4</f>
        <v>8</v>
      </c>
      <c r="H23" s="12">
        <v>8000000</v>
      </c>
      <c r="I23" s="22">
        <f t="shared" si="0"/>
        <v>1000000</v>
      </c>
      <c r="J23" s="11"/>
    </row>
    <row r="24" spans="1:13" s="7" customFormat="1" ht="15" customHeight="1" x14ac:dyDescent="0.3">
      <c r="A24" s="41" t="s">
        <v>28</v>
      </c>
      <c r="B24" s="39"/>
      <c r="C24" s="39"/>
      <c r="D24" s="39"/>
      <c r="E24" s="39"/>
      <c r="F24" s="40"/>
      <c r="G24" s="15">
        <v>36</v>
      </c>
      <c r="H24" s="15">
        <f>SUM(H22:H23)</f>
        <v>435273000</v>
      </c>
      <c r="I24" s="14">
        <f>SUM(I22:I23)</f>
        <v>12868694.444444444</v>
      </c>
      <c r="J24" s="13"/>
    </row>
    <row r="25" spans="1:13" ht="15" customHeight="1" x14ac:dyDescent="0.3">
      <c r="A25" s="36" t="s">
        <v>27</v>
      </c>
      <c r="B25" s="34" t="s">
        <v>26</v>
      </c>
      <c r="C25" s="48" t="s">
        <v>5</v>
      </c>
      <c r="D25" s="44"/>
      <c r="E25" s="44"/>
      <c r="F25" s="45"/>
      <c r="G25" s="12">
        <v>29</v>
      </c>
      <c r="H25" s="12">
        <f>542945000+34306000+5700000</f>
        <v>582951000</v>
      </c>
      <c r="I25" s="22">
        <f t="shared" si="0"/>
        <v>20101758.620689657</v>
      </c>
      <c r="J25" s="11"/>
      <c r="K25" s="5"/>
    </row>
    <row r="26" spans="1:13" ht="15" customHeight="1" x14ac:dyDescent="0.3">
      <c r="A26" s="37"/>
      <c r="B26" s="49"/>
      <c r="C26" s="34" t="s">
        <v>25</v>
      </c>
      <c r="D26" s="50" t="s">
        <v>24</v>
      </c>
      <c r="E26" s="51"/>
      <c r="F26" s="52"/>
      <c r="G26" s="12">
        <v>29</v>
      </c>
      <c r="H26" s="12">
        <f>20520000</f>
        <v>20520000</v>
      </c>
      <c r="I26" s="22">
        <f t="shared" si="0"/>
        <v>707586.20689655177</v>
      </c>
      <c r="J26" s="11"/>
      <c r="K26" s="5"/>
    </row>
    <row r="27" spans="1:13" ht="15" customHeight="1" x14ac:dyDescent="0.3">
      <c r="A27" s="37"/>
      <c r="B27" s="49"/>
      <c r="C27" s="49"/>
      <c r="D27" s="50" t="s">
        <v>23</v>
      </c>
      <c r="E27" s="51"/>
      <c r="F27" s="52"/>
      <c r="G27" s="12">
        <v>29</v>
      </c>
      <c r="H27" s="12">
        <f>319434000+31827000</f>
        <v>351261000</v>
      </c>
      <c r="I27" s="22">
        <f t="shared" si="0"/>
        <v>12112448.27586207</v>
      </c>
      <c r="J27" s="11"/>
      <c r="K27" s="5"/>
    </row>
    <row r="28" spans="1:13" ht="15" customHeight="1" x14ac:dyDescent="0.3">
      <c r="A28" s="37"/>
      <c r="B28" s="49"/>
      <c r="C28" s="49"/>
      <c r="D28" s="50" t="s">
        <v>22</v>
      </c>
      <c r="E28" s="51"/>
      <c r="F28" s="52"/>
      <c r="G28" s="12">
        <v>29</v>
      </c>
      <c r="H28" s="12">
        <v>48162000</v>
      </c>
      <c r="I28" s="22">
        <f t="shared" si="0"/>
        <v>1660758.6206896552</v>
      </c>
      <c r="J28" s="11"/>
      <c r="K28" s="5"/>
      <c r="M28" s="5"/>
    </row>
    <row r="29" spans="1:13" ht="15" customHeight="1" x14ac:dyDescent="0.3">
      <c r="A29" s="37"/>
      <c r="B29" s="49"/>
      <c r="C29" s="49"/>
      <c r="D29" s="53" t="s">
        <v>55</v>
      </c>
      <c r="E29" s="54"/>
      <c r="F29" s="55"/>
      <c r="G29" s="12">
        <v>29</v>
      </c>
      <c r="H29" s="12">
        <v>21960000</v>
      </c>
      <c r="I29" s="22">
        <f t="shared" si="0"/>
        <v>757241.37931034481</v>
      </c>
      <c r="J29" s="11"/>
      <c r="K29" s="5"/>
      <c r="M29" s="5"/>
    </row>
    <row r="30" spans="1:13" ht="15" customHeight="1" x14ac:dyDescent="0.3">
      <c r="A30" s="37"/>
      <c r="B30" s="49"/>
      <c r="C30" s="49"/>
      <c r="D30" s="53" t="s">
        <v>21</v>
      </c>
      <c r="E30" s="54"/>
      <c r="F30" s="55"/>
      <c r="G30" s="12">
        <v>29</v>
      </c>
      <c r="H30" s="12">
        <v>32400000</v>
      </c>
      <c r="I30" s="22">
        <f t="shared" si="0"/>
        <v>1117241.3793103448</v>
      </c>
      <c r="J30" s="11"/>
      <c r="K30" s="5"/>
      <c r="M30" s="5"/>
    </row>
    <row r="31" spans="1:13" ht="15" customHeight="1" x14ac:dyDescent="0.3">
      <c r="A31" s="37"/>
      <c r="B31" s="49"/>
      <c r="C31" s="49"/>
      <c r="D31" s="53" t="s">
        <v>20</v>
      </c>
      <c r="E31" s="54"/>
      <c r="F31" s="55"/>
      <c r="G31" s="12">
        <v>29</v>
      </c>
      <c r="H31" s="12">
        <v>39015000</v>
      </c>
      <c r="I31" s="22">
        <f t="shared" si="0"/>
        <v>1345344.8275862068</v>
      </c>
      <c r="J31" s="11"/>
      <c r="K31" s="5"/>
      <c r="M31" s="5"/>
    </row>
    <row r="32" spans="1:13" ht="15" customHeight="1" x14ac:dyDescent="0.3">
      <c r="A32" s="37"/>
      <c r="B32" s="49"/>
      <c r="C32" s="49"/>
      <c r="D32" s="53" t="s">
        <v>19</v>
      </c>
      <c r="E32" s="54"/>
      <c r="F32" s="55"/>
      <c r="G32" s="12">
        <v>29</v>
      </c>
      <c r="H32" s="12">
        <v>38624000</v>
      </c>
      <c r="I32" s="22">
        <f t="shared" si="0"/>
        <v>1331862.0689655172</v>
      </c>
      <c r="J32" s="11"/>
      <c r="K32" s="5"/>
      <c r="M32" s="5"/>
    </row>
    <row r="33" spans="1:11" ht="15" customHeight="1" x14ac:dyDescent="0.3">
      <c r="A33" s="37"/>
      <c r="B33" s="49"/>
      <c r="C33" s="49"/>
      <c r="D33" s="50" t="s">
        <v>18</v>
      </c>
      <c r="E33" s="51"/>
      <c r="F33" s="52"/>
      <c r="G33" s="12">
        <v>29</v>
      </c>
      <c r="H33" s="12">
        <v>17640000</v>
      </c>
      <c r="I33" s="22">
        <f t="shared" si="0"/>
        <v>608275.86206896557</v>
      </c>
      <c r="J33" s="11"/>
      <c r="K33" s="5"/>
    </row>
    <row r="34" spans="1:11" ht="15" customHeight="1" x14ac:dyDescent="0.3">
      <c r="A34" s="37"/>
      <c r="B34" s="49"/>
      <c r="C34" s="49"/>
      <c r="D34" s="50" t="s">
        <v>17</v>
      </c>
      <c r="E34" s="51"/>
      <c r="F34" s="52"/>
      <c r="G34" s="12">
        <v>29</v>
      </c>
      <c r="H34" s="12">
        <v>54828000</v>
      </c>
      <c r="I34" s="22">
        <f t="shared" si="0"/>
        <v>1890620.6896551724</v>
      </c>
      <c r="J34" s="11"/>
      <c r="K34" s="5"/>
    </row>
    <row r="35" spans="1:11" ht="15" customHeight="1" x14ac:dyDescent="0.3">
      <c r="A35" s="37"/>
      <c r="B35" s="49"/>
      <c r="C35" s="49"/>
      <c r="D35" s="50" t="s">
        <v>16</v>
      </c>
      <c r="E35" s="51"/>
      <c r="F35" s="52"/>
      <c r="G35" s="12">
        <v>29</v>
      </c>
      <c r="H35" s="12">
        <v>6120000</v>
      </c>
      <c r="I35" s="22">
        <f t="shared" si="0"/>
        <v>211034.4827586207</v>
      </c>
      <c r="J35" s="11"/>
      <c r="K35" s="5"/>
    </row>
    <row r="36" spans="1:11" ht="15" customHeight="1" x14ac:dyDescent="0.3">
      <c r="A36" s="37"/>
      <c r="B36" s="49"/>
      <c r="C36" s="49"/>
      <c r="D36" s="50" t="s">
        <v>15</v>
      </c>
      <c r="E36" s="51"/>
      <c r="F36" s="52"/>
      <c r="G36" s="12">
        <v>29</v>
      </c>
      <c r="H36" s="12">
        <v>23649000</v>
      </c>
      <c r="I36" s="22">
        <f t="shared" si="0"/>
        <v>815482.75862068962</v>
      </c>
      <c r="J36" s="11"/>
      <c r="K36" s="5"/>
    </row>
    <row r="37" spans="1:11" ht="15" customHeight="1" x14ac:dyDescent="0.3">
      <c r="A37" s="37"/>
      <c r="B37" s="49"/>
      <c r="C37" s="35"/>
      <c r="D37" s="53" t="s">
        <v>14</v>
      </c>
      <c r="E37" s="54"/>
      <c r="F37" s="55"/>
      <c r="G37" s="12">
        <v>29</v>
      </c>
      <c r="H37" s="12">
        <v>24000000</v>
      </c>
      <c r="I37" s="22">
        <f t="shared" si="0"/>
        <v>827586.20689655177</v>
      </c>
      <c r="J37" s="11"/>
      <c r="K37" s="5"/>
    </row>
    <row r="38" spans="1:11" ht="15" customHeight="1" x14ac:dyDescent="0.3">
      <c r="A38" s="37"/>
      <c r="B38" s="49"/>
      <c r="C38" s="34" t="s">
        <v>13</v>
      </c>
      <c r="D38" s="50" t="s">
        <v>12</v>
      </c>
      <c r="E38" s="51"/>
      <c r="F38" s="52"/>
      <c r="G38" s="12">
        <v>29</v>
      </c>
      <c r="H38" s="12">
        <v>0</v>
      </c>
      <c r="I38" s="22">
        <f t="shared" si="0"/>
        <v>0</v>
      </c>
      <c r="J38" s="11"/>
      <c r="K38" s="5"/>
    </row>
    <row r="39" spans="1:11" ht="15" customHeight="1" x14ac:dyDescent="0.3">
      <c r="A39" s="37"/>
      <c r="B39" s="49"/>
      <c r="C39" s="49"/>
      <c r="D39" s="50" t="s">
        <v>11</v>
      </c>
      <c r="E39" s="51"/>
      <c r="F39" s="52"/>
      <c r="G39" s="12">
        <v>29</v>
      </c>
      <c r="H39" s="12">
        <v>0</v>
      </c>
      <c r="I39" s="22">
        <f t="shared" si="0"/>
        <v>0</v>
      </c>
      <c r="J39" s="11"/>
      <c r="K39" s="5"/>
    </row>
    <row r="40" spans="1:11" ht="15" customHeight="1" x14ac:dyDescent="0.3">
      <c r="A40" s="37"/>
      <c r="B40" s="49"/>
      <c r="C40" s="49"/>
      <c r="D40" s="50" t="s">
        <v>10</v>
      </c>
      <c r="E40" s="51"/>
      <c r="F40" s="52"/>
      <c r="G40" s="12">
        <v>29</v>
      </c>
      <c r="H40" s="12">
        <v>0</v>
      </c>
      <c r="I40" s="22">
        <f t="shared" si="0"/>
        <v>0</v>
      </c>
      <c r="J40" s="11"/>
      <c r="K40" s="5"/>
    </row>
    <row r="41" spans="1:11" ht="15" customHeight="1" x14ac:dyDescent="0.3">
      <c r="A41" s="37"/>
      <c r="B41" s="49"/>
      <c r="C41" s="35"/>
      <c r="D41" s="50" t="s">
        <v>9</v>
      </c>
      <c r="E41" s="51"/>
      <c r="F41" s="52"/>
      <c r="G41" s="12">
        <v>29</v>
      </c>
      <c r="H41" s="12">
        <v>10000000.044</v>
      </c>
      <c r="I41" s="22">
        <f t="shared" si="0"/>
        <v>344827.58772413793</v>
      </c>
      <c r="J41" s="11"/>
      <c r="K41" s="5"/>
    </row>
    <row r="42" spans="1:11" ht="15" customHeight="1" x14ac:dyDescent="0.3">
      <c r="A42" s="37"/>
      <c r="B42" s="49"/>
      <c r="C42" s="48" t="s">
        <v>8</v>
      </c>
      <c r="D42" s="44"/>
      <c r="E42" s="44"/>
      <c r="F42" s="45"/>
      <c r="G42" s="12">
        <v>29</v>
      </c>
      <c r="H42" s="12">
        <v>51434000</v>
      </c>
      <c r="I42" s="22">
        <f t="shared" si="0"/>
        <v>1773586.2068965517</v>
      </c>
      <c r="J42" s="11"/>
      <c r="K42" s="5"/>
    </row>
    <row r="43" spans="1:11" ht="15" customHeight="1" x14ac:dyDescent="0.3">
      <c r="A43" s="37"/>
      <c r="B43" s="49"/>
      <c r="C43" s="48" t="s">
        <v>7</v>
      </c>
      <c r="D43" s="44"/>
      <c r="E43" s="44"/>
      <c r="F43" s="45"/>
      <c r="G43" s="12">
        <v>37</v>
      </c>
      <c r="H43" s="12">
        <v>165504000</v>
      </c>
      <c r="I43" s="22">
        <f t="shared" si="0"/>
        <v>4473081.0810810812</v>
      </c>
      <c r="J43" s="11"/>
      <c r="K43" s="5"/>
    </row>
    <row r="44" spans="1:11" ht="15" customHeight="1" x14ac:dyDescent="0.3">
      <c r="A44" s="37"/>
      <c r="B44" s="49"/>
      <c r="C44" s="48" t="s">
        <v>6</v>
      </c>
      <c r="D44" s="44"/>
      <c r="E44" s="44"/>
      <c r="F44" s="45"/>
      <c r="G44" s="12">
        <v>7.8</v>
      </c>
      <c r="H44" s="12">
        <v>27948000</v>
      </c>
      <c r="I44" s="22">
        <f t="shared" si="0"/>
        <v>3583076.923076923</v>
      </c>
      <c r="J44" s="11"/>
      <c r="K44" s="5"/>
    </row>
    <row r="45" spans="1:11" s="7" customFormat="1" ht="15" customHeight="1" x14ac:dyDescent="0.3">
      <c r="A45" s="37"/>
      <c r="B45" s="46" t="s">
        <v>61</v>
      </c>
      <c r="C45" s="42"/>
      <c r="D45" s="42"/>
      <c r="E45" s="42"/>
      <c r="F45" s="43"/>
      <c r="G45" s="15"/>
      <c r="H45" s="15">
        <f>SUM(H25:H44)</f>
        <v>1516016000.0439999</v>
      </c>
      <c r="I45" s="14">
        <f>SUM(I25:I44)</f>
        <v>53661813.17808903</v>
      </c>
      <c r="J45" s="13"/>
    </row>
    <row r="46" spans="1:11" ht="15" customHeight="1" x14ac:dyDescent="0.3">
      <c r="A46" s="37"/>
      <c r="B46" s="34" t="s">
        <v>58</v>
      </c>
      <c r="C46" s="32" t="s">
        <v>59</v>
      </c>
      <c r="D46" s="44" t="s">
        <v>56</v>
      </c>
      <c r="E46" s="44"/>
      <c r="F46" s="45"/>
      <c r="G46" s="12">
        <v>8</v>
      </c>
      <c r="H46" s="12">
        <v>304878000</v>
      </c>
      <c r="I46" s="22">
        <f t="shared" si="0"/>
        <v>38109750</v>
      </c>
      <c r="J46" s="11"/>
    </row>
    <row r="47" spans="1:11" ht="15" customHeight="1" x14ac:dyDescent="0.3">
      <c r="A47" s="37"/>
      <c r="B47" s="35"/>
      <c r="C47" s="32" t="s">
        <v>60</v>
      </c>
      <c r="D47" s="44" t="s">
        <v>56</v>
      </c>
      <c r="E47" s="44"/>
      <c r="F47" s="45"/>
      <c r="G47" s="12">
        <v>8</v>
      </c>
      <c r="H47" s="12">
        <v>6000000</v>
      </c>
      <c r="I47" s="22">
        <f t="shared" si="0"/>
        <v>750000</v>
      </c>
      <c r="J47" s="11"/>
    </row>
    <row r="48" spans="1:11" ht="15" customHeight="1" x14ac:dyDescent="0.3">
      <c r="A48" s="37"/>
      <c r="B48" s="38" t="s">
        <v>61</v>
      </c>
      <c r="C48" s="39"/>
      <c r="D48" s="39"/>
      <c r="E48" s="39"/>
      <c r="F48" s="40"/>
      <c r="G48" s="12"/>
      <c r="H48" s="12">
        <f>SUM(H46:H47)</f>
        <v>310878000</v>
      </c>
      <c r="I48" s="22"/>
      <c r="J48" s="11"/>
    </row>
    <row r="49" spans="1:12" ht="15" customHeight="1" x14ac:dyDescent="0.3">
      <c r="A49" s="41" t="s">
        <v>57</v>
      </c>
      <c r="B49" s="42"/>
      <c r="C49" s="42"/>
      <c r="D49" s="42"/>
      <c r="E49" s="42"/>
      <c r="F49" s="43"/>
      <c r="G49" s="30"/>
      <c r="H49" s="30">
        <f>H48+H45</f>
        <v>1826894000.0439999</v>
      </c>
      <c r="I49" s="31"/>
      <c r="J49" s="25"/>
    </row>
    <row r="50" spans="1:12" s="7" customFormat="1" ht="15" customHeight="1" x14ac:dyDescent="0.3">
      <c r="A50" s="60" t="s">
        <v>4</v>
      </c>
      <c r="B50" s="61"/>
      <c r="C50" s="61"/>
      <c r="D50" s="61"/>
      <c r="E50" s="61"/>
      <c r="F50" s="62"/>
      <c r="G50" s="10"/>
      <c r="H50" s="10">
        <f>H49+H24+H21</f>
        <v>4311871200.0439997</v>
      </c>
      <c r="I50" s="10"/>
      <c r="J50" s="9"/>
      <c r="L50" s="8"/>
    </row>
    <row r="51" spans="1:12" ht="15" customHeight="1" x14ac:dyDescent="0.3">
      <c r="A51" s="4" t="s">
        <v>3</v>
      </c>
      <c r="L51" s="6"/>
    </row>
    <row r="52" spans="1:12" ht="15" customHeight="1" x14ac:dyDescent="0.3">
      <c r="A52" s="4" t="s">
        <v>2</v>
      </c>
      <c r="L52" s="5"/>
    </row>
    <row r="53" spans="1:12" ht="15" customHeight="1" x14ac:dyDescent="0.3">
      <c r="A53" s="4" t="s">
        <v>1</v>
      </c>
    </row>
    <row r="54" spans="1:12" ht="15" customHeight="1" x14ac:dyDescent="0.3">
      <c r="A54" s="4" t="s">
        <v>0</v>
      </c>
    </row>
    <row r="55" spans="1:12" ht="15" customHeight="1" x14ac:dyDescent="0.3">
      <c r="A55" s="3"/>
    </row>
    <row r="56" spans="1:12" ht="15" customHeight="1" x14ac:dyDescent="0.3">
      <c r="A56" s="3"/>
    </row>
    <row r="57" spans="1:12" ht="15" customHeight="1" x14ac:dyDescent="0.3">
      <c r="A57" s="3"/>
    </row>
    <row r="58" spans="1:12" ht="15" customHeight="1" x14ac:dyDescent="0.3">
      <c r="A58" s="3"/>
    </row>
    <row r="59" spans="1:12" ht="15" customHeight="1" x14ac:dyDescent="0.3">
      <c r="A59" s="3"/>
    </row>
    <row r="60" spans="1:12" ht="15" customHeight="1" x14ac:dyDescent="0.3">
      <c r="A60" s="3"/>
    </row>
    <row r="61" spans="1:12" ht="15" customHeight="1" x14ac:dyDescent="0.3">
      <c r="A61" s="3"/>
    </row>
    <row r="62" spans="1:12" ht="15" customHeight="1" x14ac:dyDescent="0.3">
      <c r="A62" s="3"/>
    </row>
    <row r="63" spans="1:12" ht="15" customHeight="1" x14ac:dyDescent="0.3">
      <c r="A63" s="3"/>
    </row>
    <row r="64" spans="1:12" ht="15" customHeight="1" x14ac:dyDescent="0.3">
      <c r="A64" s="3"/>
    </row>
    <row r="65" spans="1:1" ht="15" customHeight="1" x14ac:dyDescent="0.3">
      <c r="A65" s="3"/>
    </row>
    <row r="66" spans="1:1" ht="15" customHeight="1" x14ac:dyDescent="0.3">
      <c r="A66" s="3"/>
    </row>
    <row r="67" spans="1:1" ht="15" customHeight="1" x14ac:dyDescent="0.3">
      <c r="A67" s="3"/>
    </row>
    <row r="68" spans="1:1" ht="15" customHeight="1" x14ac:dyDescent="0.3">
      <c r="A68" s="3"/>
    </row>
    <row r="69" spans="1:1" ht="15" customHeight="1" x14ac:dyDescent="0.3">
      <c r="A69" s="3"/>
    </row>
    <row r="70" spans="1:1" ht="15" customHeight="1" x14ac:dyDescent="0.3">
      <c r="A70" s="3"/>
    </row>
    <row r="71" spans="1:1" ht="15" customHeight="1" x14ac:dyDescent="0.3">
      <c r="A71" s="3"/>
    </row>
    <row r="72" spans="1:1" ht="15" customHeight="1" x14ac:dyDescent="0.3">
      <c r="A72" s="3"/>
    </row>
    <row r="73" spans="1:1" ht="15" customHeight="1" x14ac:dyDescent="0.3">
      <c r="A73" s="3"/>
    </row>
    <row r="74" spans="1:1" ht="15" customHeight="1" x14ac:dyDescent="0.3">
      <c r="A74" s="3"/>
    </row>
    <row r="75" spans="1:1" ht="15" customHeight="1" x14ac:dyDescent="0.3">
      <c r="A75" s="3"/>
    </row>
  </sheetData>
  <mergeCells count="60">
    <mergeCell ref="A3:J3"/>
    <mergeCell ref="A4:A5"/>
    <mergeCell ref="B4:B5"/>
    <mergeCell ref="C4:F5"/>
    <mergeCell ref="H4:H5"/>
    <mergeCell ref="J4:J5"/>
    <mergeCell ref="A21:F21"/>
    <mergeCell ref="D17:F17"/>
    <mergeCell ref="C6:F6"/>
    <mergeCell ref="D7:F7"/>
    <mergeCell ref="D8:F8"/>
    <mergeCell ref="D9:F9"/>
    <mergeCell ref="D10:F10"/>
    <mergeCell ref="C19:F19"/>
    <mergeCell ref="C20:F20"/>
    <mergeCell ref="D13:F13"/>
    <mergeCell ref="C7:C16"/>
    <mergeCell ref="D14:F14"/>
    <mergeCell ref="D15:F15"/>
    <mergeCell ref="D16:F16"/>
    <mergeCell ref="C18:F18"/>
    <mergeCell ref="A50:F50"/>
    <mergeCell ref="D11:F11"/>
    <mergeCell ref="D12:F12"/>
    <mergeCell ref="D28:F28"/>
    <mergeCell ref="D29:F29"/>
    <mergeCell ref="D30:F30"/>
    <mergeCell ref="D31:F31"/>
    <mergeCell ref="C42:F42"/>
    <mergeCell ref="D36:F36"/>
    <mergeCell ref="C38:C41"/>
    <mergeCell ref="D38:F38"/>
    <mergeCell ref="D39:F39"/>
    <mergeCell ref="D40:F40"/>
    <mergeCell ref="D41:F41"/>
    <mergeCell ref="D37:F37"/>
    <mergeCell ref="C26:C37"/>
    <mergeCell ref="A1:J1"/>
    <mergeCell ref="C25:F25"/>
    <mergeCell ref="C43:F43"/>
    <mergeCell ref="B25:B44"/>
    <mergeCell ref="C44:F44"/>
    <mergeCell ref="D33:F33"/>
    <mergeCell ref="D34:F34"/>
    <mergeCell ref="D35:F35"/>
    <mergeCell ref="A24:F24"/>
    <mergeCell ref="A22:A23"/>
    <mergeCell ref="C22:F22"/>
    <mergeCell ref="C23:F23"/>
    <mergeCell ref="D32:F32"/>
    <mergeCell ref="D26:F26"/>
    <mergeCell ref="D27:F27"/>
    <mergeCell ref="A6:B20"/>
    <mergeCell ref="B46:B47"/>
    <mergeCell ref="A25:A48"/>
    <mergeCell ref="B48:F48"/>
    <mergeCell ref="A49:F49"/>
    <mergeCell ref="D46:F46"/>
    <mergeCell ref="D47:F47"/>
    <mergeCell ref="B45:F45"/>
  </mergeCells>
  <phoneticPr fontId="3" type="noConversion"/>
  <printOptions horizontalCentered="1"/>
  <pageMargins left="0.39370078740157483" right="0.39370078740157483" top="0.55118110236220474" bottom="0.55118110236220474" header="0.31496062992125984" footer="0.31496062992125984"/>
  <pageSetup paperSize="9" scale="90" firstPageNumber="136" orientation="portrait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</vt:lpstr>
      <vt:lpstr>'2016'!Print_Area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cp:lastPrinted>2016-02-20T04:17:24Z</cp:lastPrinted>
  <dcterms:created xsi:type="dcterms:W3CDTF">2015-01-26T05:51:08Z</dcterms:created>
  <dcterms:modified xsi:type="dcterms:W3CDTF">2016-02-20T04:24:56Z</dcterms:modified>
</cp:coreProperties>
</file>